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9875" windowHeight="71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31" i="1" l="1"/>
  <c r="N33" i="1"/>
  <c r="A32" i="1"/>
  <c r="H30" i="1"/>
  <c r="J30" i="1" s="1"/>
  <c r="L29" i="1"/>
  <c r="H29" i="1"/>
  <c r="J29" i="1" s="1"/>
  <c r="H27" i="1"/>
  <c r="J27" i="1"/>
  <c r="L27" i="1"/>
  <c r="H26" i="1"/>
  <c r="J26" i="1" s="1"/>
  <c r="L26" i="1"/>
  <c r="L25" i="1"/>
  <c r="J25" i="1"/>
  <c r="J24" i="1"/>
  <c r="H24" i="1"/>
  <c r="L24" i="1" s="1"/>
  <c r="L23" i="1"/>
  <c r="H23" i="1"/>
  <c r="D33" i="1"/>
  <c r="H20" i="1"/>
  <c r="L20" i="1"/>
  <c r="H19" i="1"/>
  <c r="J19" i="1"/>
  <c r="H18" i="1"/>
  <c r="J18" i="1"/>
  <c r="H17" i="1"/>
  <c r="F33" i="1"/>
  <c r="N11" i="1"/>
  <c r="H10" i="1"/>
  <c r="J10" i="1" s="1"/>
  <c r="H9" i="1"/>
  <c r="J9" i="1" s="1"/>
  <c r="H8" i="1"/>
  <c r="J8" i="1" s="1"/>
  <c r="H7" i="1"/>
  <c r="L7" i="1" s="1"/>
  <c r="L11" i="1" s="1"/>
  <c r="H6" i="1"/>
  <c r="D11" i="1"/>
  <c r="D2" i="1"/>
  <c r="J17" i="1" l="1"/>
  <c r="D35" i="1"/>
  <c r="J23" i="1"/>
  <c r="J7" i="1"/>
  <c r="J16" i="1"/>
  <c r="H5" i="1"/>
  <c r="H11" i="1" s="1"/>
  <c r="J6" i="1"/>
  <c r="F11" i="1"/>
  <c r="F35" i="1" s="1"/>
  <c r="L16" i="1"/>
  <c r="J20" i="1"/>
  <c r="H21" i="1"/>
  <c r="J21" i="1" s="1"/>
  <c r="H22" i="1"/>
  <c r="J22" i="1" s="1"/>
  <c r="H28" i="1"/>
  <c r="L28" i="1" s="1"/>
  <c r="L30" i="1"/>
  <c r="H32" i="1"/>
  <c r="L32" i="1" s="1"/>
  <c r="H33" i="1" l="1"/>
  <c r="H35" i="1" s="1"/>
  <c r="L33" i="1"/>
  <c r="L35" i="1" s="1"/>
  <c r="N2" i="1" s="1"/>
  <c r="N35" i="1" s="1"/>
  <c r="J5" i="1"/>
  <c r="J11" i="1" s="1"/>
  <c r="J28" i="1"/>
  <c r="J32" i="1"/>
  <c r="J33" i="1" s="1"/>
</calcChain>
</file>

<file path=xl/sharedStrings.xml><?xml version="1.0" encoding="utf-8"?>
<sst xmlns="http://schemas.openxmlformats.org/spreadsheetml/2006/main" count="129" uniqueCount="93">
  <si>
    <t>Actual B/F</t>
  </si>
  <si>
    <t>RECEIPTS</t>
  </si>
  <si>
    <t xml:space="preserve">BUDGET </t>
  </si>
  <si>
    <t>ACTUAL Dec 2016</t>
  </si>
  <si>
    <t xml:space="preserve">Projected Dec 2016 </t>
  </si>
  <si>
    <t>Reason for Projected</t>
  </si>
  <si>
    <t>Difference Dec 2016</t>
  </si>
  <si>
    <t>Reason for difference/Notes</t>
  </si>
  <si>
    <t>Projected for year end 16/17</t>
  </si>
  <si>
    <t>Budget 17/18</t>
  </si>
  <si>
    <t xml:space="preserve">Assumptions for Budget </t>
  </si>
  <si>
    <t>PRECEPT</t>
  </si>
  <si>
    <t>total now due</t>
  </si>
  <si>
    <t>N/A</t>
  </si>
  <si>
    <t xml:space="preserve">All now received </t>
  </si>
  <si>
    <t>CASH GRANT</t>
  </si>
  <si>
    <t xml:space="preserve">Application for Xmas CASH Grant successful </t>
  </si>
  <si>
    <t xml:space="preserve">No more Grants anticipated </t>
  </si>
  <si>
    <t xml:space="preserve">Prudent to assume no grants </t>
  </si>
  <si>
    <t>OTHER GRANTS</t>
  </si>
  <si>
    <t>None anticipated in budget however heritage lottery funding received</t>
  </si>
  <si>
    <t>MISC</t>
  </si>
  <si>
    <t xml:space="preserve">None expected </t>
  </si>
  <si>
    <t>VAT REFUND</t>
  </si>
  <si>
    <t xml:space="preserve">VAT reclaim made but not yet paid </t>
  </si>
  <si>
    <t xml:space="preserve">VAT Reclaim made - assuming no additional claims in year </t>
  </si>
  <si>
    <t xml:space="preserve">In line with PY </t>
  </si>
  <si>
    <t>DONATIONS -LEGAL FEES</t>
  </si>
  <si>
    <t>TOTAL</t>
  </si>
  <si>
    <t>PAYMENTS</t>
  </si>
  <si>
    <t>VAT</t>
  </si>
  <si>
    <t>In line with VAT reclaim</t>
  </si>
  <si>
    <t xml:space="preserve">Some of VAT reclaim relating to 2015/16 </t>
  </si>
  <si>
    <t xml:space="preserve">No additional VAT expected </t>
  </si>
  <si>
    <t xml:space="preserve">In line with VAT reclaim budget </t>
  </si>
  <si>
    <t>CLERKS SALARY</t>
  </si>
  <si>
    <t xml:space="preserve">3/4 of total </t>
  </si>
  <si>
    <t xml:space="preserve">Less hours than budgeted.  </t>
  </si>
  <si>
    <t xml:space="preserve">Assuming hours in line with previous months, with slightly more for prep for election </t>
  </si>
  <si>
    <t>Assuming small hourly rate increase and increase in hours with new Council/election</t>
  </si>
  <si>
    <t>NI/PAYE</t>
  </si>
  <si>
    <t>NI threshold not yet met</t>
  </si>
  <si>
    <t xml:space="preserve">Allowing for small amount should threshold be met </t>
  </si>
  <si>
    <t>Assuming threshold met earlier due to increased salary/hours</t>
  </si>
  <si>
    <t>ADMIN EXPENSES</t>
  </si>
  <si>
    <t xml:space="preserve">Includes cost for payroll administrator </t>
  </si>
  <si>
    <t xml:space="preserve">Including final bill for payroll </t>
  </si>
  <si>
    <t xml:space="preserve">Allowing for payroll administrator costs and small other costs </t>
  </si>
  <si>
    <t xml:space="preserve">mileage </t>
  </si>
  <si>
    <t xml:space="preserve">Additional mileage due to 2 x visit to internal auditor and increased mileage to meetings from PY </t>
  </si>
  <si>
    <t xml:space="preserve">Assuming mileage in line with previous months </t>
  </si>
  <si>
    <t xml:space="preserve">In line with projected year end </t>
  </si>
  <si>
    <t>XMAS TREES ETC</t>
  </si>
  <si>
    <t xml:space="preserve">Due </t>
  </si>
  <si>
    <t>n/a</t>
  </si>
  <si>
    <t xml:space="preserve">No more due </t>
  </si>
  <si>
    <t>In line with PY with small increase</t>
  </si>
  <si>
    <t>SUBSCRIPTIONS</t>
  </si>
  <si>
    <t>Not yet due</t>
  </si>
  <si>
    <t xml:space="preserve">OVW due in Feb </t>
  </si>
  <si>
    <t>INSURANCE</t>
  </si>
  <si>
    <t xml:space="preserve">All insurance paid </t>
  </si>
  <si>
    <t>AUDIT FEE</t>
  </si>
  <si>
    <t xml:space="preserve">Now all invoiced </t>
  </si>
  <si>
    <t>TRAINING</t>
  </si>
  <si>
    <t>None taken</t>
  </si>
  <si>
    <t xml:space="preserve">None anticipated </t>
  </si>
  <si>
    <t xml:space="preserve">Post election may be increase in demand for training </t>
  </si>
  <si>
    <t>GRASS CUTTING/TREES</t>
  </si>
  <si>
    <t xml:space="preserve">Work invoiced </t>
  </si>
  <si>
    <t xml:space="preserve">Need Transfer of £524 propose from budget line s137 grants </t>
  </si>
  <si>
    <t xml:space="preserve">All major work now taken and no more anticipated </t>
  </si>
  <si>
    <t>MISCELLANEOUS</t>
  </si>
  <si>
    <t>N/a</t>
  </si>
  <si>
    <t>Allowing for small amount before y/e</t>
  </si>
  <si>
    <t>WW1 COMMEMORATIONS</t>
  </si>
  <si>
    <t xml:space="preserve">Work undertaken now invoiced </t>
  </si>
  <si>
    <t xml:space="preserve">No additional work anticipated </t>
  </si>
  <si>
    <t>PLANNING MATTERS</t>
  </si>
  <si>
    <t xml:space="preserve">All work undertaken now invoiced </t>
  </si>
  <si>
    <t>To discuss</t>
  </si>
  <si>
    <t xml:space="preserve">S137 Grants </t>
  </si>
  <si>
    <t>None yet agreed</t>
  </si>
  <si>
    <t>none due</t>
  </si>
  <si>
    <t>Likely to be all incurred in 2017/18</t>
  </si>
  <si>
    <t xml:space="preserve">Maximum anticipated by VoG </t>
  </si>
  <si>
    <t>C/F</t>
  </si>
  <si>
    <t xml:space="preserve">COLWINSTON COMMUNITY COUNCIL 2016-17- Quarter ended 31/12/16 analysis and draft 2017/18 budget </t>
  </si>
  <si>
    <t xml:space="preserve">CONTRA OTHER GRANTS </t>
  </si>
  <si>
    <t xml:space="preserve">Payment out of heritage grant not yet due </t>
  </si>
  <si>
    <t>some money in here for any additional discussion</t>
  </si>
  <si>
    <t>Payment out of Heritage grant</t>
  </si>
  <si>
    <t>Majority of Payment out of heritage grant will be in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</si>
</sst>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0" fillId="0" borderId="0" xfId="1" applyNumberFormat="1" applyFont="1"/>
    <xf numFmtId="164" fontId="0" fillId="0" borderId="0" xfId="0" applyNumberFormat="1"/>
    <xf numFmtId="1" fontId="4" fillId="0" borderId="1" xfId="0" applyNumberFormat="1" applyFont="1" applyBorder="1"/>
    <xf numFmtId="0" fontId="0" fillId="0" borderId="1" xfId="0" applyBorder="1"/>
    <xf numFmtId="164" fontId="0" fillId="0" borderId="1" xfId="1" applyNumberFormat="1" applyFont="1" applyBorder="1"/>
    <xf numFmtId="0" fontId="0" fillId="0" borderId="0" xfId="0" applyBorder="1" applyAlignment="1">
      <alignment wrapText="1"/>
    </xf>
    <xf numFmtId="2" fontId="4" fillId="0" borderId="0" xfId="0" applyNumberFormat="1" applyFont="1"/>
    <xf numFmtId="0" fontId="2" fillId="0" borderId="0" xfId="0" applyFont="1" applyAlignment="1">
      <alignment wrapText="1"/>
    </xf>
    <xf numFmtId="2" fontId="0" fillId="0" borderId="0" xfId="0" applyNumberFormat="1"/>
    <xf numFmtId="0" fontId="6" fillId="0" borderId="0" xfId="0" applyFont="1" applyAlignment="1">
      <alignment wrapText="1"/>
    </xf>
    <xf numFmtId="0" fontId="2" fillId="0" borderId="0" xfId="0" applyFont="1"/>
    <xf numFmtId="2" fontId="0" fillId="0" borderId="1" xfId="0" applyNumberFormat="1" applyBorder="1"/>
    <xf numFmtId="2" fontId="0" fillId="0" borderId="0" xfId="0" applyNumberFormat="1" applyBorder="1" applyAlignment="1">
      <alignment wrapText="1"/>
    </xf>
    <xf numFmtId="0" fontId="3" fillId="0" borderId="1" xfId="0" applyFont="1" applyBorder="1"/>
    <xf numFmtId="164" fontId="3" fillId="0" borderId="1" xfId="1" applyNumberFormat="1" applyFont="1" applyBorder="1"/>
    <xf numFmtId="0" fontId="3" fillId="0" borderId="0" xfId="0" applyFont="1" applyBorder="1" applyAlignment="1">
      <alignment wrapText="1"/>
    </xf>
    <xf numFmtId="0" fontId="7" fillId="0" borderId="0" xfId="0" applyFont="1"/>
    <xf numFmtId="164" fontId="0" fillId="0" borderId="0" xfId="0" applyNumberForma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ashbook%20201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s"/>
      <sheetName val="Payments"/>
      <sheetName val="Bank Reconciliation"/>
      <sheetName val="budget analysis"/>
      <sheetName val="budget 201617"/>
      <sheetName val="Adjusted Budget "/>
      <sheetName val="ANNUAL RETURN VARIANCES"/>
      <sheetName val="VARIANCE EXPLANATIONS"/>
      <sheetName val="ye bank reconciliation"/>
      <sheetName val="ANNUAL ACCOUNTS"/>
      <sheetName val="Sheet4"/>
    </sheetNames>
    <sheetDataSet>
      <sheetData sheetId="0" refreshError="1"/>
      <sheetData sheetId="1" refreshError="1"/>
      <sheetData sheetId="2">
        <row r="2">
          <cell r="D2">
            <v>4495</v>
          </cell>
        </row>
      </sheetData>
      <sheetData sheetId="3" refreshError="1"/>
      <sheetData sheetId="4" refreshError="1"/>
      <sheetData sheetId="5">
        <row r="33">
          <cell r="A33" t="str">
            <v xml:space="preserve">ELECTION COSTS 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topLeftCell="A29" workbookViewId="0">
      <selection activeCell="O31" sqref="N29:O31"/>
    </sheetView>
  </sheetViews>
  <sheetFormatPr defaultRowHeight="15" x14ac:dyDescent="0.25"/>
  <cols>
    <col min="8" max="8" width="9.7109375" customWidth="1"/>
    <col min="9" max="9" width="11.140625" style="2" bestFit="1" customWidth="1"/>
    <col min="10" max="10" width="11.140625" customWidth="1"/>
    <col min="11" max="11" width="11.28515625" customWidth="1"/>
    <col min="12" max="12" width="9.85546875" customWidth="1"/>
    <col min="13" max="13" width="13.42578125" style="2" customWidth="1"/>
    <col min="15" max="15" width="14.140625" style="2" customWidth="1"/>
  </cols>
  <sheetData>
    <row r="1" spans="1:15" x14ac:dyDescent="0.25">
      <c r="A1" s="22" t="s">
        <v>87</v>
      </c>
      <c r="B1" s="1"/>
    </row>
    <row r="2" spans="1:15" x14ac:dyDescent="0.25">
      <c r="A2" s="1" t="s">
        <v>0</v>
      </c>
      <c r="B2" s="1"/>
      <c r="D2">
        <f>'[1]Bank Reconciliation'!D2</f>
        <v>4495</v>
      </c>
      <c r="F2">
        <v>4495</v>
      </c>
      <c r="H2">
        <v>4495</v>
      </c>
      <c r="L2">
        <v>4495</v>
      </c>
      <c r="N2" s="23">
        <f>L35</f>
        <v>9800.57</v>
      </c>
    </row>
    <row r="3" spans="1:15" ht="45" x14ac:dyDescent="0.25">
      <c r="A3" s="3" t="s">
        <v>1</v>
      </c>
      <c r="B3" s="1"/>
      <c r="D3" s="3" t="s">
        <v>2</v>
      </c>
      <c r="E3" s="3"/>
      <c r="F3" s="4" t="s">
        <v>3</v>
      </c>
      <c r="G3" s="3"/>
      <c r="H3" s="4" t="s">
        <v>4</v>
      </c>
      <c r="I3" s="4" t="s">
        <v>5</v>
      </c>
      <c r="J3" s="4" t="s">
        <v>6</v>
      </c>
      <c r="K3" s="5" t="s">
        <v>7</v>
      </c>
      <c r="L3" s="4" t="s">
        <v>8</v>
      </c>
      <c r="M3" s="4" t="s">
        <v>5</v>
      </c>
      <c r="N3" s="4" t="s">
        <v>9</v>
      </c>
      <c r="O3" s="4" t="s">
        <v>10</v>
      </c>
    </row>
    <row r="4" spans="1:15" x14ac:dyDescent="0.25">
      <c r="A4" s="1"/>
      <c r="B4" s="1"/>
    </row>
    <row r="5" spans="1:15" ht="30" x14ac:dyDescent="0.25">
      <c r="A5" s="1" t="s">
        <v>11</v>
      </c>
      <c r="B5" s="1"/>
      <c r="D5">
        <v>7000</v>
      </c>
      <c r="F5">
        <v>7000</v>
      </c>
      <c r="H5" s="6">
        <f>F5</f>
        <v>7000</v>
      </c>
      <c r="I5" s="2" t="s">
        <v>12</v>
      </c>
      <c r="J5" s="6">
        <f>F5-H5</f>
        <v>0</v>
      </c>
      <c r="K5" t="s">
        <v>13</v>
      </c>
      <c r="L5">
        <v>7000</v>
      </c>
      <c r="M5" s="2" t="s">
        <v>14</v>
      </c>
      <c r="N5">
        <v>9000</v>
      </c>
    </row>
    <row r="6" spans="1:15" ht="60" x14ac:dyDescent="0.25">
      <c r="A6" s="1" t="s">
        <v>15</v>
      </c>
      <c r="B6" s="1"/>
      <c r="D6">
        <v>0</v>
      </c>
      <c r="F6">
        <v>315</v>
      </c>
      <c r="H6" s="6">
        <f t="shared" ref="H6:H10" si="0">F6</f>
        <v>315</v>
      </c>
      <c r="I6" s="2" t="s">
        <v>16</v>
      </c>
      <c r="J6" s="6">
        <f t="shared" ref="J6:J10" si="1">F6-H6</f>
        <v>0</v>
      </c>
      <c r="K6" t="s">
        <v>13</v>
      </c>
      <c r="L6">
        <v>315</v>
      </c>
      <c r="M6" s="2" t="s">
        <v>17</v>
      </c>
      <c r="N6">
        <v>0</v>
      </c>
      <c r="O6" s="2" t="s">
        <v>18</v>
      </c>
    </row>
    <row r="7" spans="1:15" ht="120" x14ac:dyDescent="0.25">
      <c r="A7" s="1" t="s">
        <v>19</v>
      </c>
      <c r="B7" s="1"/>
      <c r="D7">
        <v>0</v>
      </c>
      <c r="F7">
        <v>3200</v>
      </c>
      <c r="H7" s="6">
        <f t="shared" si="0"/>
        <v>3200</v>
      </c>
      <c r="I7" s="2" t="s">
        <v>20</v>
      </c>
      <c r="J7" s="6">
        <f t="shared" si="1"/>
        <v>0</v>
      </c>
      <c r="K7" t="s">
        <v>13</v>
      </c>
      <c r="L7" s="7">
        <f>H7</f>
        <v>3200</v>
      </c>
      <c r="M7" s="2" t="s">
        <v>17</v>
      </c>
      <c r="N7">
        <v>0</v>
      </c>
      <c r="O7" s="2" t="s">
        <v>18</v>
      </c>
    </row>
    <row r="8" spans="1:15" ht="30" x14ac:dyDescent="0.25">
      <c r="A8" s="1" t="s">
        <v>21</v>
      </c>
      <c r="B8" s="1"/>
      <c r="D8">
        <v>0</v>
      </c>
      <c r="F8">
        <v>0</v>
      </c>
      <c r="H8" s="6">
        <f t="shared" si="0"/>
        <v>0</v>
      </c>
      <c r="I8" s="2" t="s">
        <v>22</v>
      </c>
      <c r="J8" s="6">
        <f t="shared" si="1"/>
        <v>0</v>
      </c>
      <c r="K8" t="s">
        <v>13</v>
      </c>
      <c r="L8">
        <v>0</v>
      </c>
      <c r="M8" s="2" t="s">
        <v>22</v>
      </c>
      <c r="N8">
        <v>0</v>
      </c>
      <c r="O8" s="2" t="s">
        <v>22</v>
      </c>
    </row>
    <row r="9" spans="1:15" ht="75" x14ac:dyDescent="0.25">
      <c r="A9" s="1" t="s">
        <v>23</v>
      </c>
      <c r="B9" s="1"/>
      <c r="D9">
        <v>400</v>
      </c>
      <c r="F9">
        <v>0</v>
      </c>
      <c r="H9" s="6">
        <f t="shared" si="0"/>
        <v>0</v>
      </c>
      <c r="I9" s="2" t="s">
        <v>24</v>
      </c>
      <c r="J9" s="6">
        <f t="shared" si="1"/>
        <v>0</v>
      </c>
      <c r="K9" t="s">
        <v>13</v>
      </c>
      <c r="L9">
        <v>336.71</v>
      </c>
      <c r="M9" s="2" t="s">
        <v>25</v>
      </c>
      <c r="N9">
        <v>400</v>
      </c>
      <c r="O9" s="2" t="s">
        <v>26</v>
      </c>
    </row>
    <row r="10" spans="1:15" ht="30" x14ac:dyDescent="0.25">
      <c r="A10" s="1" t="s">
        <v>27</v>
      </c>
      <c r="B10" s="1"/>
      <c r="D10">
        <v>0</v>
      </c>
      <c r="F10">
        <v>0</v>
      </c>
      <c r="H10" s="6">
        <f t="shared" si="0"/>
        <v>0</v>
      </c>
      <c r="I10" s="2" t="s">
        <v>22</v>
      </c>
      <c r="J10" s="6">
        <f t="shared" si="1"/>
        <v>0</v>
      </c>
      <c r="K10" t="s">
        <v>13</v>
      </c>
      <c r="L10">
        <v>0</v>
      </c>
      <c r="M10" s="2" t="s">
        <v>22</v>
      </c>
      <c r="N10">
        <v>0</v>
      </c>
      <c r="O10" s="2" t="s">
        <v>22</v>
      </c>
    </row>
    <row r="11" spans="1:15" x14ac:dyDescent="0.25">
      <c r="A11" s="1" t="s">
        <v>28</v>
      </c>
      <c r="B11" s="1"/>
      <c r="D11" s="8">
        <f>SUM(D5:D10)</f>
        <v>7400</v>
      </c>
      <c r="F11" s="9">
        <f>SUM(F5:F10)</f>
        <v>10515</v>
      </c>
      <c r="H11" s="10">
        <f>SUM(H5:H10)</f>
        <v>10515</v>
      </c>
      <c r="I11" s="11"/>
      <c r="J11" s="10">
        <f>SUM(J5:J10)</f>
        <v>0</v>
      </c>
      <c r="L11" s="10">
        <f>SUM(L5:L10)</f>
        <v>10851.71</v>
      </c>
      <c r="N11" s="10">
        <f>SUM(N5:N10)</f>
        <v>9400</v>
      </c>
    </row>
    <row r="12" spans="1:15" x14ac:dyDescent="0.25">
      <c r="A12" s="1"/>
      <c r="B12" s="1"/>
      <c r="D12" s="12"/>
      <c r="H12" s="6"/>
      <c r="J12" s="6"/>
    </row>
    <row r="13" spans="1:15" x14ac:dyDescent="0.25">
      <c r="A13" s="1"/>
      <c r="B13" s="1"/>
      <c r="D13" s="12"/>
      <c r="H13" s="6"/>
      <c r="J13" s="6"/>
    </row>
    <row r="14" spans="1:15" x14ac:dyDescent="0.25">
      <c r="A14" s="3" t="s">
        <v>29</v>
      </c>
      <c r="B14" s="1"/>
      <c r="D14" s="12"/>
      <c r="H14" s="6"/>
      <c r="J14" s="6"/>
    </row>
    <row r="15" spans="1:15" x14ac:dyDescent="0.25">
      <c r="A15" s="1"/>
      <c r="B15" s="1"/>
      <c r="D15" s="12"/>
      <c r="H15" s="6"/>
      <c r="J15" s="6"/>
    </row>
    <row r="16" spans="1:15" ht="75" x14ac:dyDescent="0.25">
      <c r="A16" s="1" t="s">
        <v>30</v>
      </c>
      <c r="B16" s="1"/>
      <c r="D16" s="12">
        <v>400</v>
      </c>
      <c r="F16">
        <v>238.68</v>
      </c>
      <c r="H16" s="6">
        <v>315</v>
      </c>
      <c r="I16" s="2" t="s">
        <v>31</v>
      </c>
      <c r="J16" s="6">
        <f t="shared" ref="J16:J32" si="2">F16-H16</f>
        <v>-76.319999999999993</v>
      </c>
      <c r="K16" s="2" t="s">
        <v>32</v>
      </c>
      <c r="L16" s="7">
        <f>F16</f>
        <v>238.68</v>
      </c>
      <c r="M16" s="2" t="s">
        <v>33</v>
      </c>
      <c r="N16">
        <v>400</v>
      </c>
      <c r="O16" s="2" t="s">
        <v>34</v>
      </c>
    </row>
    <row r="17" spans="1:15" ht="120" x14ac:dyDescent="0.25">
      <c r="A17" s="1" t="s">
        <v>35</v>
      </c>
      <c r="B17" s="1"/>
      <c r="D17" s="12">
        <v>2200</v>
      </c>
      <c r="F17">
        <v>1248.33</v>
      </c>
      <c r="H17" s="6">
        <f>(D17/4)*3</f>
        <v>1650</v>
      </c>
      <c r="I17" s="2" t="s">
        <v>36</v>
      </c>
      <c r="J17" s="6">
        <f t="shared" si="2"/>
        <v>-401.67000000000007</v>
      </c>
      <c r="K17" s="2" t="s">
        <v>37</v>
      </c>
      <c r="L17">
        <v>1800</v>
      </c>
      <c r="M17" s="2" t="s">
        <v>38</v>
      </c>
      <c r="N17" s="16">
        <v>2200</v>
      </c>
      <c r="O17" s="2" t="s">
        <v>39</v>
      </c>
    </row>
    <row r="18" spans="1:15" ht="75" x14ac:dyDescent="0.25">
      <c r="A18" s="1" t="s">
        <v>40</v>
      </c>
      <c r="B18" s="1"/>
      <c r="D18" s="12">
        <v>200</v>
      </c>
      <c r="F18">
        <v>0</v>
      </c>
      <c r="H18" s="6">
        <f>(D18/4)*3</f>
        <v>150</v>
      </c>
      <c r="I18" s="2" t="s">
        <v>36</v>
      </c>
      <c r="J18" s="6">
        <f t="shared" si="2"/>
        <v>-150</v>
      </c>
      <c r="K18" s="2" t="s">
        <v>41</v>
      </c>
      <c r="L18">
        <v>50</v>
      </c>
      <c r="M18" s="2" t="s">
        <v>42</v>
      </c>
      <c r="N18">
        <v>100</v>
      </c>
      <c r="O18" s="2" t="s">
        <v>43</v>
      </c>
    </row>
    <row r="19" spans="1:15" ht="90" x14ac:dyDescent="0.25">
      <c r="A19" s="1" t="s">
        <v>44</v>
      </c>
      <c r="B19" s="1"/>
      <c r="D19" s="12">
        <v>25</v>
      </c>
      <c r="F19">
        <v>74.14</v>
      </c>
      <c r="H19" s="6">
        <f>(D19/4)*3</f>
        <v>18.75</v>
      </c>
      <c r="I19" s="2" t="s">
        <v>36</v>
      </c>
      <c r="J19" s="6">
        <f t="shared" si="2"/>
        <v>55.39</v>
      </c>
      <c r="K19" s="2" t="s">
        <v>45</v>
      </c>
      <c r="L19">
        <v>100</v>
      </c>
      <c r="M19" s="2" t="s">
        <v>46</v>
      </c>
      <c r="N19">
        <v>125</v>
      </c>
      <c r="O19" s="2" t="s">
        <v>47</v>
      </c>
    </row>
    <row r="20" spans="1:15" ht="150" x14ac:dyDescent="0.25">
      <c r="A20" s="1" t="s">
        <v>48</v>
      </c>
      <c r="B20" s="1"/>
      <c r="D20" s="12">
        <v>120</v>
      </c>
      <c r="F20">
        <v>170.31</v>
      </c>
      <c r="H20" s="6">
        <f>(D20/4)*3</f>
        <v>90</v>
      </c>
      <c r="I20" s="2" t="s">
        <v>36</v>
      </c>
      <c r="J20" s="6">
        <f t="shared" si="2"/>
        <v>80.31</v>
      </c>
      <c r="K20" s="2" t="s">
        <v>49</v>
      </c>
      <c r="L20">
        <f>F20/9*12</f>
        <v>227.07999999999998</v>
      </c>
      <c r="M20" s="2" t="s">
        <v>50</v>
      </c>
      <c r="N20">
        <v>240</v>
      </c>
      <c r="O20" s="2" t="s">
        <v>51</v>
      </c>
    </row>
    <row r="21" spans="1:15" ht="45" x14ac:dyDescent="0.25">
      <c r="A21" s="1" t="s">
        <v>52</v>
      </c>
      <c r="B21" s="1"/>
      <c r="D21" s="12">
        <v>160</v>
      </c>
      <c r="F21">
        <v>180</v>
      </c>
      <c r="H21" s="6">
        <f>F21</f>
        <v>180</v>
      </c>
      <c r="I21" s="2" t="s">
        <v>53</v>
      </c>
      <c r="J21" s="6">
        <f t="shared" si="2"/>
        <v>0</v>
      </c>
      <c r="K21" s="2" t="s">
        <v>54</v>
      </c>
      <c r="L21">
        <v>180</v>
      </c>
      <c r="M21" s="2" t="s">
        <v>55</v>
      </c>
      <c r="N21">
        <v>200</v>
      </c>
      <c r="O21" s="2" t="s">
        <v>56</v>
      </c>
    </row>
    <row r="22" spans="1:15" ht="45" x14ac:dyDescent="0.25">
      <c r="A22" s="1" t="s">
        <v>57</v>
      </c>
      <c r="B22" s="1"/>
      <c r="D22" s="12">
        <v>100</v>
      </c>
      <c r="F22">
        <v>0</v>
      </c>
      <c r="H22" s="6">
        <f>F22</f>
        <v>0</v>
      </c>
      <c r="I22" s="2" t="s">
        <v>58</v>
      </c>
      <c r="J22" s="6">
        <f t="shared" si="2"/>
        <v>0</v>
      </c>
      <c r="K22" s="2" t="s">
        <v>54</v>
      </c>
      <c r="L22">
        <v>100</v>
      </c>
      <c r="M22" s="2" t="s">
        <v>59</v>
      </c>
      <c r="N22">
        <v>110</v>
      </c>
      <c r="O22" s="2" t="s">
        <v>56</v>
      </c>
    </row>
    <row r="23" spans="1:15" ht="45" x14ac:dyDescent="0.25">
      <c r="A23" s="1" t="s">
        <v>60</v>
      </c>
      <c r="B23" s="1"/>
      <c r="D23" s="12">
        <v>260</v>
      </c>
      <c r="F23">
        <v>251.85</v>
      </c>
      <c r="H23" s="6">
        <f>D23</f>
        <v>260</v>
      </c>
      <c r="I23" s="2" t="s">
        <v>61</v>
      </c>
      <c r="J23" s="6">
        <f t="shared" si="2"/>
        <v>-8.1500000000000057</v>
      </c>
      <c r="K23" s="2" t="s">
        <v>54</v>
      </c>
      <c r="L23" s="7">
        <f>F23</f>
        <v>251.85</v>
      </c>
      <c r="M23" s="2" t="s">
        <v>55</v>
      </c>
      <c r="N23">
        <v>270</v>
      </c>
      <c r="O23" s="2" t="s">
        <v>56</v>
      </c>
    </row>
    <row r="24" spans="1:15" ht="45" x14ac:dyDescent="0.25">
      <c r="A24" s="1" t="s">
        <v>62</v>
      </c>
      <c r="B24" s="1"/>
      <c r="D24" s="12">
        <v>275</v>
      </c>
      <c r="F24">
        <v>186.75</v>
      </c>
      <c r="H24" s="6">
        <f>F24</f>
        <v>186.75</v>
      </c>
      <c r="I24" s="2" t="s">
        <v>63</v>
      </c>
      <c r="J24" s="6">
        <f t="shared" si="2"/>
        <v>0</v>
      </c>
      <c r="K24" s="2" t="s">
        <v>54</v>
      </c>
      <c r="L24" s="7">
        <f>H24</f>
        <v>186.75</v>
      </c>
      <c r="M24" s="2" t="s">
        <v>55</v>
      </c>
      <c r="N24">
        <v>200</v>
      </c>
      <c r="O24" s="2" t="s">
        <v>56</v>
      </c>
    </row>
    <row r="25" spans="1:15" ht="75" x14ac:dyDescent="0.25">
      <c r="A25" s="1" t="s">
        <v>64</v>
      </c>
      <c r="B25" s="1"/>
      <c r="D25" s="12">
        <v>50</v>
      </c>
      <c r="F25">
        <v>0</v>
      </c>
      <c r="H25" s="6">
        <v>0</v>
      </c>
      <c r="I25" s="2" t="s">
        <v>65</v>
      </c>
      <c r="J25" s="6">
        <f t="shared" si="2"/>
        <v>0</v>
      </c>
      <c r="K25" s="2" t="s">
        <v>54</v>
      </c>
      <c r="L25" s="7">
        <f>H25</f>
        <v>0</v>
      </c>
      <c r="M25" s="2" t="s">
        <v>66</v>
      </c>
      <c r="N25">
        <v>100</v>
      </c>
      <c r="O25" s="2" t="s">
        <v>67</v>
      </c>
    </row>
    <row r="26" spans="1:15" ht="105" x14ac:dyDescent="0.25">
      <c r="A26" s="1" t="s">
        <v>68</v>
      </c>
      <c r="B26" s="1"/>
      <c r="D26" s="12">
        <v>1500</v>
      </c>
      <c r="F26">
        <v>2024</v>
      </c>
      <c r="H26" s="6">
        <f>F26</f>
        <v>2024</v>
      </c>
      <c r="I26" s="2" t="s">
        <v>69</v>
      </c>
      <c r="J26" s="6">
        <f t="shared" si="2"/>
        <v>0</v>
      </c>
      <c r="K26" s="13" t="s">
        <v>70</v>
      </c>
      <c r="L26">
        <f>F26</f>
        <v>2024</v>
      </c>
      <c r="M26" s="13" t="s">
        <v>71</v>
      </c>
      <c r="N26">
        <v>2250</v>
      </c>
      <c r="O26" s="13" t="s">
        <v>56</v>
      </c>
    </row>
    <row r="27" spans="1:15" ht="45" x14ac:dyDescent="0.25">
      <c r="A27" s="1" t="s">
        <v>72</v>
      </c>
      <c r="B27" s="1"/>
      <c r="D27" s="12">
        <v>100</v>
      </c>
      <c r="F27">
        <v>40.42</v>
      </c>
      <c r="H27" s="6">
        <f>(D27/4)*3</f>
        <v>75</v>
      </c>
      <c r="I27" s="2" t="s">
        <v>36</v>
      </c>
      <c r="J27" s="6">
        <f t="shared" si="2"/>
        <v>-34.58</v>
      </c>
      <c r="K27" s="2" t="s">
        <v>73</v>
      </c>
      <c r="L27" s="14">
        <f>D27</f>
        <v>100</v>
      </c>
      <c r="M27" s="2" t="s">
        <v>74</v>
      </c>
      <c r="N27">
        <v>120</v>
      </c>
      <c r="O27" s="15" t="s">
        <v>56</v>
      </c>
    </row>
    <row r="28" spans="1:15" ht="60" x14ac:dyDescent="0.25">
      <c r="A28" s="1" t="s">
        <v>75</v>
      </c>
      <c r="B28" s="1"/>
      <c r="D28" s="12">
        <v>100</v>
      </c>
      <c r="F28">
        <v>47.78</v>
      </c>
      <c r="H28" s="6">
        <f>F28</f>
        <v>47.78</v>
      </c>
      <c r="I28" s="2" t="s">
        <v>76</v>
      </c>
      <c r="J28" s="6">
        <f t="shared" si="2"/>
        <v>0</v>
      </c>
      <c r="K28" s="2" t="s">
        <v>54</v>
      </c>
      <c r="L28" s="7">
        <f>H28</f>
        <v>47.78</v>
      </c>
      <c r="M28" s="2" t="s">
        <v>77</v>
      </c>
      <c r="N28">
        <v>65</v>
      </c>
      <c r="O28" s="15" t="s">
        <v>56</v>
      </c>
    </row>
    <row r="29" spans="1:15" ht="60" x14ac:dyDescent="0.25">
      <c r="A29" s="1" t="s">
        <v>78</v>
      </c>
      <c r="B29" s="1"/>
      <c r="D29" s="12">
        <v>500</v>
      </c>
      <c r="F29">
        <v>240</v>
      </c>
      <c r="H29" s="6">
        <f>(D29/4)*3</f>
        <v>375</v>
      </c>
      <c r="I29" s="2" t="s">
        <v>36</v>
      </c>
      <c r="J29" s="6">
        <f t="shared" si="2"/>
        <v>-135</v>
      </c>
      <c r="K29" s="2" t="s">
        <v>79</v>
      </c>
      <c r="L29" s="7">
        <f>F29</f>
        <v>240</v>
      </c>
      <c r="M29" s="2" t="s">
        <v>77</v>
      </c>
      <c r="N29" s="16">
        <v>2000</v>
      </c>
      <c r="O29" s="13" t="s">
        <v>90</v>
      </c>
    </row>
    <row r="30" spans="1:15" ht="30" x14ac:dyDescent="0.25">
      <c r="A30" s="1" t="s">
        <v>81</v>
      </c>
      <c r="B30" s="1"/>
      <c r="D30" s="12">
        <v>1000</v>
      </c>
      <c r="F30">
        <v>0</v>
      </c>
      <c r="H30" s="6">
        <f>F30</f>
        <v>0</v>
      </c>
      <c r="I30" s="2" t="s">
        <v>82</v>
      </c>
      <c r="J30" s="6">
        <f t="shared" si="2"/>
        <v>0</v>
      </c>
      <c r="K30" s="2" t="s">
        <v>54</v>
      </c>
      <c r="L30" s="7">
        <f>H30</f>
        <v>0</v>
      </c>
      <c r="M30" s="2" t="s">
        <v>66</v>
      </c>
      <c r="N30" s="16">
        <v>500</v>
      </c>
      <c r="O30" s="13" t="s">
        <v>80</v>
      </c>
    </row>
    <row r="31" spans="1:15" ht="75" x14ac:dyDescent="0.25">
      <c r="A31" s="1" t="s">
        <v>88</v>
      </c>
      <c r="B31" s="1"/>
      <c r="D31" s="12">
        <v>0</v>
      </c>
      <c r="F31">
        <v>0</v>
      </c>
      <c r="H31" s="6">
        <v>0</v>
      </c>
      <c r="I31" s="2" t="s">
        <v>89</v>
      </c>
      <c r="J31" s="6">
        <f t="shared" si="2"/>
        <v>0</v>
      </c>
      <c r="K31" s="2" t="s">
        <v>54</v>
      </c>
      <c r="L31" s="7">
        <v>0</v>
      </c>
      <c r="M31" s="2" t="s">
        <v>92</v>
      </c>
      <c r="N31" s="16">
        <v>3200</v>
      </c>
      <c r="O31" s="13" t="s">
        <v>91</v>
      </c>
    </row>
    <row r="32" spans="1:15" ht="45" x14ac:dyDescent="0.25">
      <c r="A32" s="1" t="str">
        <f>'[1]Adjusted Budget '!A33</f>
        <v xml:space="preserve">ELECTION COSTS </v>
      </c>
      <c r="B32" s="1"/>
      <c r="D32" s="12">
        <v>1000</v>
      </c>
      <c r="F32">
        <v>0</v>
      </c>
      <c r="H32" s="6">
        <f>F32</f>
        <v>0</v>
      </c>
      <c r="I32" s="2" t="s">
        <v>83</v>
      </c>
      <c r="J32" s="6">
        <f t="shared" si="2"/>
        <v>0</v>
      </c>
      <c r="K32" s="2" t="s">
        <v>54</v>
      </c>
      <c r="L32" s="7">
        <f>H32</f>
        <v>0</v>
      </c>
      <c r="M32" s="2" t="s">
        <v>84</v>
      </c>
      <c r="N32">
        <v>1000</v>
      </c>
      <c r="O32" s="2" t="s">
        <v>85</v>
      </c>
    </row>
    <row r="33" spans="1:14" x14ac:dyDescent="0.25">
      <c r="A33" s="1"/>
      <c r="B33" s="1"/>
      <c r="D33" s="17">
        <f>SUM(D16:D32)</f>
        <v>7990</v>
      </c>
      <c r="F33" s="17">
        <f>SUM(F16:F32)</f>
        <v>4702.2599999999993</v>
      </c>
      <c r="H33" s="10">
        <f>SUM(H16:H32)</f>
        <v>5372.28</v>
      </c>
      <c r="I33" s="18"/>
      <c r="J33" s="10">
        <f>SUM(J16:J32)</f>
        <v>-670.0200000000001</v>
      </c>
      <c r="L33" s="10">
        <f>SUM(L16:L32)</f>
        <v>5546.14</v>
      </c>
      <c r="N33" s="10">
        <f>SUM(N16:N32)</f>
        <v>13080</v>
      </c>
    </row>
    <row r="34" spans="1:14" x14ac:dyDescent="0.25">
      <c r="A34" s="1"/>
      <c r="B34" s="1"/>
      <c r="H34" s="6"/>
      <c r="J34" s="6"/>
    </row>
    <row r="35" spans="1:14" x14ac:dyDescent="0.25">
      <c r="A35" s="1" t="s">
        <v>86</v>
      </c>
      <c r="D35" s="19">
        <f>D2+D11-D33</f>
        <v>3905</v>
      </c>
      <c r="F35" s="20">
        <f>F2+F11-F33</f>
        <v>10307.740000000002</v>
      </c>
      <c r="H35" s="20">
        <f>H2+H11-H33</f>
        <v>9637.7200000000012</v>
      </c>
      <c r="I35" s="21"/>
      <c r="J35" s="20"/>
      <c r="L35" s="20">
        <f>L2+L11-L33</f>
        <v>9800.57</v>
      </c>
      <c r="N35" s="20">
        <f>N2+N11-N33</f>
        <v>6120.57</v>
      </c>
    </row>
    <row r="36" spans="1:14" x14ac:dyDescent="0.25">
      <c r="H36" s="6"/>
      <c r="J36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jo</cp:lastModifiedBy>
  <dcterms:created xsi:type="dcterms:W3CDTF">2017-01-06T11:22:15Z</dcterms:created>
  <dcterms:modified xsi:type="dcterms:W3CDTF">2017-01-13T14:30:59Z</dcterms:modified>
</cp:coreProperties>
</file>